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8130" activeTab="1"/>
  </bookViews>
  <sheets>
    <sheet name="INVENTARIO LINEAL" sheetId="1" r:id="rId1"/>
    <sheet name="PRONOSTICO DE INVENTARIOS" sheetId="2" r:id="rId2"/>
    <sheet name="Hoja 3" sheetId="3" r:id="rId3"/>
  </sheets>
  <calcPr calcId="124519"/>
</workbook>
</file>

<file path=xl/calcChain.xml><?xml version="1.0" encoding="utf-8"?>
<calcChain xmlns="http://schemas.openxmlformats.org/spreadsheetml/2006/main">
  <c r="D6" i="2"/>
  <c r="F6" s="1"/>
  <c r="D7" s="1"/>
  <c r="F11" i="1"/>
  <c r="F10"/>
  <c r="F8"/>
  <c r="E8"/>
  <c r="D8"/>
  <c r="F7"/>
  <c r="G38"/>
  <c r="E36"/>
  <c r="E35"/>
  <c r="E31"/>
  <c r="E30"/>
  <c r="E29"/>
  <c r="E28"/>
  <c r="E25"/>
  <c r="E24"/>
  <c r="E23"/>
  <c r="E22"/>
  <c r="E21"/>
  <c r="E18"/>
  <c r="E17"/>
  <c r="E16"/>
  <c r="E15"/>
  <c r="E14"/>
  <c r="E9"/>
  <c r="E10" s="1"/>
  <c r="E11" s="1"/>
  <c r="D9"/>
  <c r="I7" i="2" l="1"/>
  <c r="F7"/>
  <c r="D8" s="1"/>
  <c r="I6"/>
  <c r="E38" i="1"/>
  <c r="F9"/>
  <c r="D10" s="1"/>
  <c r="D11" s="1"/>
  <c r="D14" s="1"/>
  <c r="F14" s="1"/>
  <c r="D15" s="1"/>
  <c r="F15" s="1"/>
  <c r="D16" s="1"/>
  <c r="F16" s="1"/>
  <c r="D17" s="1"/>
  <c r="F17" s="1"/>
  <c r="D18" s="1"/>
  <c r="F18" s="1"/>
  <c r="D21" s="1"/>
  <c r="F21" s="1"/>
  <c r="D22" s="1"/>
  <c r="F22" s="1"/>
  <c r="D23" s="1"/>
  <c r="F23" s="1"/>
  <c r="D24" s="1"/>
  <c r="F24" s="1"/>
  <c r="D25" s="1"/>
  <c r="F25" s="1"/>
  <c r="D28" s="1"/>
  <c r="F28" s="1"/>
  <c r="D29" s="1"/>
  <c r="F29" s="1"/>
  <c r="D30" s="1"/>
  <c r="F30" s="1"/>
  <c r="D31" s="1"/>
  <c r="F31" s="1"/>
  <c r="D35" s="1"/>
  <c r="F35" s="1"/>
  <c r="D36" s="1"/>
  <c r="F36" s="1"/>
  <c r="J6" i="2" l="1"/>
  <c r="K6"/>
  <c r="K7"/>
  <c r="J7"/>
  <c r="F8"/>
  <c r="D9" s="1"/>
  <c r="I8"/>
  <c r="J8" l="1"/>
  <c r="K8"/>
  <c r="I9"/>
  <c r="F9"/>
  <c r="D10" s="1"/>
  <c r="K9" l="1"/>
  <c r="J9"/>
  <c r="F10"/>
  <c r="D13" s="1"/>
  <c r="I10"/>
  <c r="J10" l="1"/>
  <c r="K10"/>
  <c r="I13"/>
  <c r="F13"/>
  <c r="D14" s="1"/>
  <c r="F14" l="1"/>
  <c r="D15" s="1"/>
  <c r="I14"/>
  <c r="K13"/>
  <c r="J13"/>
  <c r="J14" l="1"/>
  <c r="K14"/>
  <c r="I15"/>
  <c r="F15"/>
  <c r="D16" s="1"/>
  <c r="K15" l="1"/>
  <c r="J15"/>
  <c r="F16"/>
  <c r="D17" s="1"/>
  <c r="I16"/>
  <c r="I17" l="1"/>
  <c r="F17"/>
  <c r="D20" s="1"/>
  <c r="J16"/>
  <c r="K16"/>
  <c r="F20" l="1"/>
  <c r="D21" s="1"/>
  <c r="I20"/>
  <c r="K17"/>
  <c r="J17"/>
  <c r="I21" l="1"/>
  <c r="F21"/>
  <c r="D22" s="1"/>
  <c r="J20"/>
  <c r="K20"/>
  <c r="K21" l="1"/>
  <c r="J21"/>
  <c r="F22"/>
  <c r="D23" s="1"/>
  <c r="I22"/>
  <c r="J22" l="1"/>
  <c r="K22"/>
  <c r="I23"/>
  <c r="F23"/>
  <c r="D24" s="1"/>
  <c r="K23" l="1"/>
  <c r="J23"/>
  <c r="F24"/>
  <c r="D27" s="1"/>
  <c r="I24"/>
  <c r="I27" l="1"/>
  <c r="F27"/>
  <c r="D28" s="1"/>
  <c r="J24"/>
  <c r="K24"/>
  <c r="K27" l="1"/>
  <c r="J27"/>
  <c r="F28"/>
  <c r="D29" s="1"/>
  <c r="I28"/>
  <c r="I29" l="1"/>
  <c r="F29"/>
  <c r="D30" s="1"/>
  <c r="J28"/>
  <c r="K28"/>
  <c r="K29" l="1"/>
  <c r="J29"/>
  <c r="F30"/>
  <c r="D31" s="1"/>
  <c r="I30"/>
  <c r="J30" l="1"/>
  <c r="K30"/>
  <c r="I31"/>
  <c r="F31"/>
  <c r="D34" s="1"/>
  <c r="F34" l="1"/>
  <c r="D35" s="1"/>
  <c r="I34"/>
  <c r="K31"/>
  <c r="J31"/>
  <c r="J34" l="1"/>
  <c r="K34"/>
  <c r="I37"/>
  <c r="I35"/>
  <c r="F35"/>
  <c r="K35" l="1"/>
  <c r="J35"/>
  <c r="J37" s="1"/>
  <c r="K37"/>
</calcChain>
</file>

<file path=xl/sharedStrings.xml><?xml version="1.0" encoding="utf-8"?>
<sst xmlns="http://schemas.openxmlformats.org/spreadsheetml/2006/main" count="85" uniqueCount="42">
  <si>
    <t>PROMEDIO DE PEDIDOS AL MES</t>
  </si>
  <si>
    <t>inv - inicial</t>
  </si>
  <si>
    <t>salidas</t>
  </si>
  <si>
    <t>inv-  final</t>
  </si>
  <si>
    <t>entradas</t>
  </si>
  <si>
    <t>Pedid - compras</t>
  </si>
  <si>
    <t>Pedidos en cantidades fijas fechas fijas</t>
  </si>
  <si>
    <t>Lunes  1</t>
  </si>
  <si>
    <t>STOCK  MAX</t>
  </si>
  <si>
    <t>Martes 2</t>
  </si>
  <si>
    <t>Pedidos en cantidades fijas y fechas varibles</t>
  </si>
  <si>
    <t>STOCK  MIN</t>
  </si>
  <si>
    <t>Miercoles 3</t>
  </si>
  <si>
    <t>Jueves  4</t>
  </si>
  <si>
    <t>Pedidos en cantidades varibles y fechas fijas</t>
  </si>
  <si>
    <t>Pedid max</t>
  </si>
  <si>
    <t>Viernes  5</t>
  </si>
  <si>
    <t>Pedid min</t>
  </si>
  <si>
    <t>Pedidos en  cantidades variables y fechas variables</t>
  </si>
  <si>
    <t>Lunes  8</t>
  </si>
  <si>
    <t xml:space="preserve">M artes     9 </t>
  </si>
  <si>
    <t>Miercoles  10</t>
  </si>
  <si>
    <t>Jueves   11</t>
  </si>
  <si>
    <t>Viernes   12</t>
  </si>
  <si>
    <t>Lunes  15</t>
  </si>
  <si>
    <t>Martes  16</t>
  </si>
  <si>
    <t>Miercoles    17</t>
  </si>
  <si>
    <t>Jueves   18</t>
  </si>
  <si>
    <t>Viernes   19</t>
  </si>
  <si>
    <t>Lunes   22</t>
  </si>
  <si>
    <t>Martes  23</t>
  </si>
  <si>
    <t>Miercoles  24</t>
  </si>
  <si>
    <t>Jueves   25</t>
  </si>
  <si>
    <t>Viernes   26</t>
  </si>
  <si>
    <t xml:space="preserve">Lunes   29 </t>
  </si>
  <si>
    <t>Martes   30</t>
  </si>
  <si>
    <t>Totales</t>
  </si>
  <si>
    <t>Peso Inicial</t>
  </si>
  <si>
    <t>kilos</t>
  </si>
  <si>
    <t>libras</t>
  </si>
  <si>
    <t>onzas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</si>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</sst>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81E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/>
    <xf numFmtId="0" fontId="1" fillId="2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6" fillId="8" borderId="4" xfId="0" applyFont="1" applyFill="1" applyBorder="1"/>
    <xf numFmtId="0" fontId="6" fillId="8" borderId="6" xfId="0" applyFont="1" applyFill="1" applyBorder="1"/>
    <xf numFmtId="0" fontId="0" fillId="0" borderId="0" xfId="0" applyFill="1"/>
    <xf numFmtId="0" fontId="0" fillId="13" borderId="0" xfId="0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3" fillId="1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7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39"/>
  <sheetViews>
    <sheetView workbookViewId="0">
      <selection activeCell="I22" sqref="H22:I22"/>
    </sheetView>
  </sheetViews>
  <sheetFormatPr baseColWidth="10" defaultRowHeight="15"/>
  <cols>
    <col min="3" max="3" width="14" customWidth="1"/>
    <col min="8" max="8" width="16.85546875" customWidth="1"/>
  </cols>
  <sheetData>
    <row r="2" spans="1:14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>
      <c r="A3" s="1"/>
      <c r="B3" s="1"/>
      <c r="C3" s="30" t="s">
        <v>0</v>
      </c>
      <c r="D3" s="28"/>
      <c r="E3" s="28"/>
      <c r="F3" s="28"/>
      <c r="G3" s="28"/>
      <c r="H3" s="29"/>
      <c r="I3" s="1"/>
      <c r="J3" s="1"/>
      <c r="K3" s="1"/>
      <c r="L3" s="1"/>
      <c r="M3" s="1"/>
      <c r="N3" s="1"/>
    </row>
    <row r="5" spans="1:14" ht="15.75" thickBot="1">
      <c r="A5" s="1"/>
      <c r="B5" s="1"/>
      <c r="C5" s="1"/>
      <c r="D5" s="33" t="s">
        <v>1</v>
      </c>
      <c r="E5" s="33" t="s">
        <v>2</v>
      </c>
      <c r="F5" s="33" t="s">
        <v>3</v>
      </c>
      <c r="G5" s="33" t="s">
        <v>4</v>
      </c>
      <c r="H5" s="33" t="s">
        <v>5</v>
      </c>
      <c r="I5" s="1"/>
      <c r="J5" s="1"/>
      <c r="K5" s="1"/>
      <c r="L5" s="1"/>
      <c r="M5" s="1"/>
      <c r="N5" s="1"/>
    </row>
    <row r="6" spans="1:14" ht="15.75" thickBot="1">
      <c r="A6" s="1"/>
      <c r="B6" s="1"/>
      <c r="C6" s="1"/>
      <c r="D6" s="4">
        <v>3500</v>
      </c>
      <c r="E6" s="4"/>
      <c r="F6" s="4">
        <v>0</v>
      </c>
      <c r="G6" s="4">
        <v>0</v>
      </c>
      <c r="H6" s="4">
        <v>0</v>
      </c>
      <c r="I6" s="1"/>
      <c r="J6" s="16" t="s">
        <v>6</v>
      </c>
      <c r="K6" s="17"/>
      <c r="L6" s="17"/>
      <c r="M6" s="17"/>
      <c r="N6" s="18"/>
    </row>
    <row r="7" spans="1:14" ht="15.75" thickBot="1">
      <c r="A7" s="1"/>
      <c r="B7" s="1"/>
      <c r="C7" s="36" t="s">
        <v>7</v>
      </c>
      <c r="D7" s="4">
        <v>3500</v>
      </c>
      <c r="E7" s="4">
        <v>200</v>
      </c>
      <c r="F7" s="4">
        <f>D7-E7</f>
        <v>3300</v>
      </c>
      <c r="G7" s="9"/>
      <c r="H7" s="4"/>
      <c r="I7" s="1"/>
      <c r="J7" s="1"/>
      <c r="K7" s="1"/>
      <c r="L7" s="1"/>
      <c r="M7" s="1"/>
      <c r="N7" s="1"/>
    </row>
    <row r="8" spans="1:14" ht="15.75" thickBot="1">
      <c r="A8" s="31" t="s">
        <v>8</v>
      </c>
      <c r="B8" s="4">
        <v>8500</v>
      </c>
      <c r="C8" s="36" t="s">
        <v>9</v>
      </c>
      <c r="D8" s="4">
        <f>F7</f>
        <v>3300</v>
      </c>
      <c r="E8" s="4">
        <f>E7*E7/100</f>
        <v>400</v>
      </c>
      <c r="F8" s="4">
        <f>D8-E8</f>
        <v>2900</v>
      </c>
      <c r="G8" s="14"/>
      <c r="H8" s="4"/>
      <c r="I8" s="1"/>
      <c r="J8" s="19" t="s">
        <v>10</v>
      </c>
      <c r="K8" s="20"/>
      <c r="L8" s="20"/>
      <c r="M8" s="20"/>
      <c r="N8" s="21"/>
    </row>
    <row r="9" spans="1:14" ht="15.75" thickBot="1">
      <c r="A9" s="31" t="s">
        <v>11</v>
      </c>
      <c r="B9" s="4">
        <v>500</v>
      </c>
      <c r="C9" s="36" t="s">
        <v>12</v>
      </c>
      <c r="D9" s="4">
        <f>F8</f>
        <v>2900</v>
      </c>
      <c r="E9" s="4">
        <f>E8*2</f>
        <v>800</v>
      </c>
      <c r="F9" s="4">
        <f>D9-E9</f>
        <v>2100</v>
      </c>
      <c r="G9" s="9"/>
      <c r="H9" s="4"/>
      <c r="I9" s="1"/>
      <c r="J9" s="1"/>
      <c r="K9" s="1"/>
      <c r="L9" s="1"/>
      <c r="M9" s="1"/>
      <c r="N9" s="1"/>
    </row>
    <row r="10" spans="1:14" ht="15.75" thickBot="1">
      <c r="A10" s="4"/>
      <c r="B10" s="4"/>
      <c r="C10" s="36" t="s">
        <v>13</v>
      </c>
      <c r="D10" s="4">
        <f>F9</f>
        <v>2100</v>
      </c>
      <c r="E10" s="4">
        <f>E9*2</f>
        <v>1600</v>
      </c>
      <c r="F10" s="4">
        <f>D10-E10+G10</f>
        <v>8000</v>
      </c>
      <c r="G10" s="9">
        <v>7500</v>
      </c>
      <c r="H10" s="4"/>
      <c r="I10" s="1"/>
      <c r="J10" s="22" t="s">
        <v>14</v>
      </c>
      <c r="K10" s="23"/>
      <c r="L10" s="23"/>
      <c r="M10" s="23"/>
      <c r="N10" s="24"/>
    </row>
    <row r="11" spans="1:14" ht="15.75" thickBot="1">
      <c r="A11" s="31" t="s">
        <v>15</v>
      </c>
      <c r="B11" s="4">
        <v>7500</v>
      </c>
      <c r="C11" s="37" t="s">
        <v>16</v>
      </c>
      <c r="D11" s="4">
        <f>F10</f>
        <v>8000</v>
      </c>
      <c r="E11" s="4">
        <f>E10*2</f>
        <v>3200</v>
      </c>
      <c r="F11" s="4">
        <f>D11-E11</f>
        <v>4800</v>
      </c>
      <c r="G11" s="9"/>
      <c r="H11" s="4"/>
      <c r="I11" s="1"/>
      <c r="J11" s="1"/>
      <c r="K11" s="1"/>
      <c r="L11" s="1"/>
      <c r="M11" s="1"/>
      <c r="N11" s="1"/>
    </row>
    <row r="12" spans="1:14" ht="15.75" thickBot="1">
      <c r="A12" s="31" t="s">
        <v>17</v>
      </c>
      <c r="B12" s="4">
        <v>500</v>
      </c>
      <c r="C12" s="2">
        <v>6</v>
      </c>
      <c r="D12" s="4">
        <v>0</v>
      </c>
      <c r="E12" s="4"/>
      <c r="F12" s="4">
        <v>0</v>
      </c>
      <c r="G12" s="9"/>
      <c r="H12" s="4"/>
      <c r="I12" s="1"/>
      <c r="J12" s="25" t="s">
        <v>18</v>
      </c>
      <c r="K12" s="26"/>
      <c r="L12" s="26"/>
      <c r="M12" s="26"/>
      <c r="N12" s="27"/>
    </row>
    <row r="13" spans="1:14" ht="15.75" thickBot="1">
      <c r="A13" s="1"/>
      <c r="B13" s="1"/>
      <c r="C13" s="3">
        <v>7</v>
      </c>
      <c r="D13" s="4">
        <v>0</v>
      </c>
      <c r="E13" s="4"/>
      <c r="F13" s="4">
        <v>0</v>
      </c>
      <c r="G13" s="9"/>
      <c r="H13" s="4"/>
      <c r="I13" s="1"/>
      <c r="J13" s="1"/>
      <c r="K13" s="1"/>
      <c r="L13" s="1"/>
      <c r="M13" s="1"/>
      <c r="N13" s="1"/>
    </row>
    <row r="14" spans="1:14">
      <c r="A14" s="1"/>
      <c r="B14" s="1"/>
      <c r="C14" s="38" t="s">
        <v>19</v>
      </c>
      <c r="D14" s="4">
        <f>F11</f>
        <v>4800</v>
      </c>
      <c r="E14" s="4">
        <f>E7+E7*25/100</f>
        <v>250</v>
      </c>
      <c r="F14" s="4">
        <f>D14-E14</f>
        <v>4550</v>
      </c>
      <c r="G14" s="9"/>
      <c r="H14" s="4"/>
      <c r="I14" s="1"/>
      <c r="J14" s="1"/>
      <c r="K14" s="1"/>
      <c r="L14" s="1"/>
      <c r="M14" s="1"/>
      <c r="N14" s="1"/>
    </row>
    <row r="15" spans="1:14">
      <c r="A15" s="1"/>
      <c r="B15" s="1"/>
      <c r="C15" s="36" t="s">
        <v>20</v>
      </c>
      <c r="D15" s="4">
        <f>F14</f>
        <v>4550</v>
      </c>
      <c r="E15" s="15">
        <f>E14*2</f>
        <v>500</v>
      </c>
      <c r="F15" s="4">
        <f>D15-E15</f>
        <v>4050</v>
      </c>
      <c r="G15" s="9"/>
      <c r="H15" s="4"/>
      <c r="I15" s="1"/>
      <c r="J15" s="1"/>
      <c r="K15" s="1"/>
      <c r="L15" s="1"/>
      <c r="M15" s="1"/>
      <c r="N15" s="1"/>
    </row>
    <row r="16" spans="1:14">
      <c r="A16" s="1"/>
      <c r="B16" s="1"/>
      <c r="C16" s="36" t="s">
        <v>21</v>
      </c>
      <c r="D16" s="4">
        <f>F15</f>
        <v>4050</v>
      </c>
      <c r="E16" s="4">
        <f>E15*2</f>
        <v>1000</v>
      </c>
      <c r="F16" s="4">
        <f>D16-E16</f>
        <v>3050</v>
      </c>
      <c r="G16" s="9"/>
      <c r="H16" s="4"/>
      <c r="I16" s="1"/>
      <c r="J16" s="1"/>
      <c r="K16" s="1"/>
      <c r="L16" s="1"/>
      <c r="M16" s="1"/>
      <c r="N16" s="1"/>
    </row>
    <row r="17" spans="3:8">
      <c r="C17" s="36" t="s">
        <v>22</v>
      </c>
      <c r="D17" s="4">
        <f>F16</f>
        <v>3050</v>
      </c>
      <c r="E17" s="4">
        <f>E16*2</f>
        <v>2000</v>
      </c>
      <c r="F17" s="4">
        <f>D17-E17+G17</f>
        <v>8500</v>
      </c>
      <c r="G17" s="9">
        <v>7450</v>
      </c>
      <c r="H17" s="4"/>
    </row>
    <row r="18" spans="3:8" ht="15.75" thickBot="1">
      <c r="C18" s="37" t="s">
        <v>23</v>
      </c>
      <c r="D18" s="11">
        <f>F17</f>
        <v>8500</v>
      </c>
      <c r="E18" s="4">
        <f>E17*2</f>
        <v>4000</v>
      </c>
      <c r="F18" s="4">
        <f>D18-E18</f>
        <v>4500</v>
      </c>
      <c r="G18" s="9"/>
      <c r="H18" s="4"/>
    </row>
    <row r="19" spans="3:8">
      <c r="C19" s="2">
        <v>13</v>
      </c>
      <c r="D19" s="4">
        <v>0</v>
      </c>
      <c r="E19" s="4"/>
      <c r="F19" s="4">
        <v>0</v>
      </c>
      <c r="G19" s="9"/>
      <c r="H19" s="4"/>
    </row>
    <row r="20" spans="3:8" ht="15.75" thickBot="1">
      <c r="C20" s="3">
        <v>14</v>
      </c>
      <c r="D20" s="4">
        <v>0</v>
      </c>
      <c r="E20" s="4"/>
      <c r="F20" s="4">
        <v>0</v>
      </c>
      <c r="G20" s="9"/>
      <c r="H20" s="4"/>
    </row>
    <row r="21" spans="3:8">
      <c r="C21" s="38" t="s">
        <v>24</v>
      </c>
      <c r="D21" s="4">
        <f>F18</f>
        <v>4500</v>
      </c>
      <c r="E21" s="7">
        <f>E14+E14*25/100</f>
        <v>312.5</v>
      </c>
      <c r="F21" s="7">
        <f>D21-E21</f>
        <v>4187.5</v>
      </c>
      <c r="G21" s="9"/>
      <c r="H21" s="4"/>
    </row>
    <row r="22" spans="3:8">
      <c r="C22" s="36" t="s">
        <v>25</v>
      </c>
      <c r="D22" s="7">
        <f>F21</f>
        <v>4187.5</v>
      </c>
      <c r="E22" s="4">
        <f>E21*100/100+E21</f>
        <v>625</v>
      </c>
      <c r="F22" s="7">
        <f>D22-E22</f>
        <v>3562.5</v>
      </c>
      <c r="G22" s="9"/>
      <c r="H22" s="4"/>
    </row>
    <row r="23" spans="3:8">
      <c r="C23" s="36" t="s">
        <v>26</v>
      </c>
      <c r="D23" s="7">
        <f>F22</f>
        <v>3562.5</v>
      </c>
      <c r="E23" s="4">
        <f>E22+E22*100/100</f>
        <v>1250</v>
      </c>
      <c r="F23" s="7">
        <f>D23-E23+G23</f>
        <v>8312.5</v>
      </c>
      <c r="G23" s="9">
        <v>6000</v>
      </c>
      <c r="H23" s="4"/>
    </row>
    <row r="24" spans="3:8">
      <c r="C24" s="36" t="s">
        <v>27</v>
      </c>
      <c r="D24" s="12">
        <f>F23</f>
        <v>8312.5</v>
      </c>
      <c r="E24" s="4">
        <f>E23*100/100+E23</f>
        <v>2500</v>
      </c>
      <c r="F24" s="7">
        <f>D24-E24</f>
        <v>5812.5</v>
      </c>
      <c r="G24" s="9"/>
      <c r="H24" s="4"/>
    </row>
    <row r="25" spans="3:8" ht="15.75" thickBot="1">
      <c r="C25" s="37" t="s">
        <v>28</v>
      </c>
      <c r="D25" s="7">
        <f>F24</f>
        <v>5812.5</v>
      </c>
      <c r="E25" s="4">
        <f>E24*100/100+E24</f>
        <v>5000</v>
      </c>
      <c r="F25" s="7">
        <f>D25-E25+G25</f>
        <v>7324.5</v>
      </c>
      <c r="G25" s="9">
        <v>6512</v>
      </c>
      <c r="H25" s="4"/>
    </row>
    <row r="26" spans="3:8">
      <c r="C26" s="2">
        <v>20</v>
      </c>
      <c r="D26" s="7"/>
      <c r="E26" s="4"/>
      <c r="F26" s="7"/>
      <c r="G26" s="9"/>
      <c r="H26" s="4"/>
    </row>
    <row r="27" spans="3:8" ht="15.75" thickBot="1">
      <c r="C27" s="3">
        <v>21</v>
      </c>
      <c r="D27" s="7"/>
      <c r="E27" s="4"/>
      <c r="F27" s="7"/>
      <c r="G27" s="9"/>
      <c r="H27" s="4"/>
    </row>
    <row r="28" spans="3:8">
      <c r="C28" s="38" t="s">
        <v>29</v>
      </c>
      <c r="D28" s="7">
        <f>F25</f>
        <v>7324.5</v>
      </c>
      <c r="E28" s="7">
        <f>E21*25/100+E21</f>
        <v>390.625</v>
      </c>
      <c r="F28" s="7">
        <f>D28-E28</f>
        <v>6933.875</v>
      </c>
      <c r="G28" s="9"/>
      <c r="H28" s="4"/>
    </row>
    <row r="29" spans="3:8">
      <c r="C29" s="36" t="s">
        <v>30</v>
      </c>
      <c r="D29" s="7">
        <f>F28</f>
        <v>6933.875</v>
      </c>
      <c r="E29" s="7">
        <f>E28*100/100+E28</f>
        <v>781.25</v>
      </c>
      <c r="F29" s="7">
        <f>D29-E29</f>
        <v>6152.625</v>
      </c>
      <c r="G29" s="9"/>
      <c r="H29" s="4"/>
    </row>
    <row r="30" spans="3:8">
      <c r="C30" s="36" t="s">
        <v>31</v>
      </c>
      <c r="D30" s="7">
        <f>F29</f>
        <v>6152.625</v>
      </c>
      <c r="E30" s="7">
        <f>E29*100/100+E29</f>
        <v>1562.5</v>
      </c>
      <c r="F30" s="7">
        <f>D30-E30</f>
        <v>4590.125</v>
      </c>
      <c r="G30" s="9"/>
      <c r="H30" s="4"/>
    </row>
    <row r="31" spans="3:8">
      <c r="C31" s="36" t="s">
        <v>32</v>
      </c>
      <c r="D31" s="7">
        <f>F30</f>
        <v>4590.125</v>
      </c>
      <c r="E31" s="7">
        <f>E30*100/100+E30</f>
        <v>3125</v>
      </c>
      <c r="F31" s="7">
        <f>D31-E31</f>
        <v>1465.125</v>
      </c>
      <c r="G31" s="9"/>
      <c r="H31" s="4"/>
    </row>
    <row r="32" spans="3:8" ht="15.75" thickBot="1">
      <c r="C32" s="37" t="s">
        <v>33</v>
      </c>
      <c r="D32" s="4"/>
      <c r="E32" s="7"/>
      <c r="F32" s="4"/>
      <c r="G32" s="9"/>
      <c r="H32" s="4"/>
    </row>
    <row r="33" spans="3:10">
      <c r="C33" s="2">
        <v>27</v>
      </c>
      <c r="D33" s="4"/>
      <c r="E33" s="4"/>
      <c r="F33" s="4"/>
      <c r="G33" s="13"/>
      <c r="H33" s="4"/>
      <c r="I33" s="1"/>
      <c r="J33" s="1"/>
    </row>
    <row r="34" spans="3:10" ht="15.75" thickBot="1">
      <c r="C34" s="3">
        <v>28</v>
      </c>
      <c r="D34" s="4"/>
      <c r="E34" s="4"/>
      <c r="F34" s="4"/>
      <c r="G34" s="13"/>
      <c r="H34" s="4"/>
      <c r="I34" s="1"/>
      <c r="J34" s="1"/>
    </row>
    <row r="35" spans="3:10">
      <c r="C35" s="38" t="s">
        <v>34</v>
      </c>
      <c r="D35" s="7">
        <f>F31</f>
        <v>1465.125</v>
      </c>
      <c r="E35" s="7">
        <f>E28*25/100+E28</f>
        <v>488.28125</v>
      </c>
      <c r="F35" s="7">
        <f>D35-E35</f>
        <v>976.84375</v>
      </c>
      <c r="G35" s="13"/>
      <c r="H35" s="4"/>
      <c r="I35" s="1"/>
      <c r="J35" s="1"/>
    </row>
    <row r="36" spans="3:10">
      <c r="C36" s="36" t="s">
        <v>35</v>
      </c>
      <c r="D36" s="7">
        <f>F35</f>
        <v>976.84375</v>
      </c>
      <c r="E36" s="7">
        <f>E35*100/100+E35</f>
        <v>976.5625</v>
      </c>
      <c r="F36" s="7">
        <f>D36-E36</f>
        <v>0.28125</v>
      </c>
      <c r="G36" s="4">
        <v>0</v>
      </c>
      <c r="H36" s="4"/>
      <c r="I36" s="1"/>
      <c r="J36" s="1"/>
    </row>
    <row r="37" spans="3:10" ht="15.75" thickBot="1">
      <c r="C37" s="1"/>
      <c r="D37" s="4"/>
      <c r="E37" s="4"/>
      <c r="F37" s="4"/>
      <c r="G37" s="4"/>
      <c r="H37" s="4"/>
      <c r="I37" s="1"/>
      <c r="J37" s="1"/>
    </row>
    <row r="38" spans="3:10" ht="15.75" thickBot="1">
      <c r="C38" s="32" t="s">
        <v>36</v>
      </c>
      <c r="D38" s="6">
        <v>3500</v>
      </c>
      <c r="E38" s="8">
        <f>E7+E8+E9+E10+E11+E14+E15+E16+E17+E18+E21+E23+E22+E24+E25+E28+E29+E30+E31</f>
        <v>29496.875</v>
      </c>
      <c r="F38" s="8">
        <v>0</v>
      </c>
      <c r="G38" s="6">
        <f>G10+G17+G23+G25</f>
        <v>27462</v>
      </c>
      <c r="H38" s="4"/>
      <c r="I38" s="9"/>
      <c r="J38" s="10"/>
    </row>
    <row r="39" spans="3:10" ht="15.75" thickBot="1">
      <c r="C39" s="1"/>
      <c r="D39" s="34" t="s">
        <v>1</v>
      </c>
      <c r="E39" s="34" t="s">
        <v>2</v>
      </c>
      <c r="F39" s="34" t="s">
        <v>3</v>
      </c>
      <c r="G39" s="34" t="s">
        <v>4</v>
      </c>
      <c r="H39" s="4"/>
      <c r="I39" s="1"/>
      <c r="J39" s="1"/>
    </row>
  </sheetData>
  <mergeCells count="5">
    <mergeCell ref="C3:H3"/>
    <mergeCell ref="J6:N6"/>
    <mergeCell ref="J8:N8"/>
    <mergeCell ref="J10:N10"/>
    <mergeCell ref="J12:N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O13" sqref="O12:O13"/>
    </sheetView>
  </sheetViews>
  <sheetFormatPr baseColWidth="10" defaultRowHeight="15"/>
  <cols>
    <col min="8" max="8" width="16.140625" customWidth="1"/>
  </cols>
  <sheetData>
    <row r="1" spans="1:13" ht="15.75" thickBot="1"/>
    <row r="2" spans="1:13" ht="15.75" thickBot="1">
      <c r="A2" s="1"/>
      <c r="B2" s="1"/>
      <c r="C2" s="39" t="s">
        <v>0</v>
      </c>
      <c r="D2" s="40"/>
      <c r="E2" s="40"/>
      <c r="F2" s="40"/>
      <c r="G2" s="40"/>
      <c r="H2" s="40"/>
      <c r="I2" s="40"/>
      <c r="J2" s="40"/>
      <c r="K2" s="41"/>
      <c r="L2" s="42" t="s">
        <v>37</v>
      </c>
      <c r="M2" s="43">
        <v>64</v>
      </c>
    </row>
    <row r="3" spans="1:13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thickBot="1">
      <c r="A4" s="1"/>
      <c r="B4" s="1"/>
      <c r="C4" s="44"/>
      <c r="D4" s="35" t="s">
        <v>1</v>
      </c>
      <c r="E4" s="35" t="s">
        <v>2</v>
      </c>
      <c r="F4" s="35" t="s">
        <v>3</v>
      </c>
      <c r="G4" s="35" t="s">
        <v>4</v>
      </c>
      <c r="H4" s="35" t="s">
        <v>5</v>
      </c>
      <c r="I4" s="35" t="s">
        <v>38</v>
      </c>
      <c r="J4" s="35" t="s">
        <v>39</v>
      </c>
      <c r="K4" s="35" t="s">
        <v>40</v>
      </c>
      <c r="L4" s="1"/>
      <c r="M4" s="1"/>
    </row>
    <row r="5" spans="1:13">
      <c r="A5" s="1"/>
      <c r="B5" s="1"/>
      <c r="C5" s="1"/>
      <c r="D5" s="4">
        <v>54</v>
      </c>
      <c r="E5" s="4"/>
      <c r="F5" s="4">
        <v>0</v>
      </c>
      <c r="G5" s="4">
        <v>0</v>
      </c>
      <c r="H5" s="4">
        <v>0</v>
      </c>
      <c r="I5" s="1"/>
      <c r="J5" s="1"/>
      <c r="K5" s="1"/>
      <c r="L5" s="1"/>
      <c r="M5" s="1"/>
    </row>
    <row r="6" spans="1:13">
      <c r="A6" s="1"/>
      <c r="B6" s="1"/>
      <c r="C6" s="45" t="s">
        <v>7</v>
      </c>
      <c r="D6" s="4">
        <f>D5</f>
        <v>54</v>
      </c>
      <c r="E6" s="4">
        <v>5</v>
      </c>
      <c r="F6" s="4">
        <f>D6-E6</f>
        <v>49</v>
      </c>
      <c r="G6" s="9"/>
      <c r="H6" s="4"/>
      <c r="I6" s="1">
        <f>D6*64</f>
        <v>3456</v>
      </c>
      <c r="J6" s="10">
        <f>I6*2.2</f>
        <v>7603.2000000000007</v>
      </c>
      <c r="K6" s="10">
        <f>I6*35.27</f>
        <v>121893.12000000001</v>
      </c>
      <c r="L6" s="1"/>
      <c r="M6" s="1"/>
    </row>
    <row r="7" spans="1:13">
      <c r="A7" s="46" t="s">
        <v>8</v>
      </c>
      <c r="B7" s="4">
        <v>8500</v>
      </c>
      <c r="C7" s="45" t="s">
        <v>9</v>
      </c>
      <c r="D7" s="4">
        <f>F6</f>
        <v>49</v>
      </c>
      <c r="E7" s="4">
        <v>5</v>
      </c>
      <c r="F7" s="4">
        <f>D7-E7</f>
        <v>44</v>
      </c>
      <c r="G7" s="9"/>
      <c r="H7" s="4"/>
      <c r="I7" s="1">
        <f>D7*M2</f>
        <v>3136</v>
      </c>
      <c r="J7" s="10">
        <f>I7*2.2</f>
        <v>6899.2000000000007</v>
      </c>
      <c r="K7" s="10">
        <f>I7*35.27</f>
        <v>110606.72000000002</v>
      </c>
      <c r="L7" s="1"/>
      <c r="M7" s="1"/>
    </row>
    <row r="8" spans="1:13">
      <c r="A8" s="46" t="s">
        <v>11</v>
      </c>
      <c r="B8" s="4">
        <v>500</v>
      </c>
      <c r="C8" s="45" t="s">
        <v>12</v>
      </c>
      <c r="D8" s="4">
        <f>F7</f>
        <v>44</v>
      </c>
      <c r="E8" s="4">
        <v>5</v>
      </c>
      <c r="F8" s="4">
        <f>D8-E8</f>
        <v>39</v>
      </c>
      <c r="G8" s="9"/>
      <c r="H8" s="4"/>
      <c r="I8" s="1">
        <f>D8*M2</f>
        <v>2816</v>
      </c>
      <c r="J8" s="10">
        <f>I8*2.2</f>
        <v>6195.2000000000007</v>
      </c>
      <c r="K8" s="10">
        <f>I8*35.27</f>
        <v>99320.320000000007</v>
      </c>
      <c r="L8" s="1"/>
      <c r="M8" s="1"/>
    </row>
    <row r="9" spans="1:13">
      <c r="A9" s="4"/>
      <c r="B9" s="4"/>
      <c r="C9" s="45" t="s">
        <v>13</v>
      </c>
      <c r="D9" s="4">
        <f>F8</f>
        <v>39</v>
      </c>
      <c r="E9" s="4">
        <v>5</v>
      </c>
      <c r="F9" s="4">
        <f>D9-E9</f>
        <v>34</v>
      </c>
      <c r="G9" s="9"/>
      <c r="H9" s="4"/>
      <c r="I9" s="1">
        <f>D9*M2</f>
        <v>2496</v>
      </c>
      <c r="J9" s="10">
        <f>I9*2.2</f>
        <v>5491.2000000000007</v>
      </c>
      <c r="K9" s="10">
        <f>I9*35.27</f>
        <v>88033.920000000013</v>
      </c>
      <c r="L9" s="1"/>
      <c r="M9" s="1"/>
    </row>
    <row r="10" spans="1:13" ht="15.75" thickBot="1">
      <c r="A10" s="46" t="s">
        <v>15</v>
      </c>
      <c r="B10" s="4">
        <v>7500</v>
      </c>
      <c r="C10" s="45" t="s">
        <v>16</v>
      </c>
      <c r="D10" s="4">
        <f>F9</f>
        <v>34</v>
      </c>
      <c r="E10" s="4">
        <v>5</v>
      </c>
      <c r="F10" s="4">
        <f>D10-E10</f>
        <v>29</v>
      </c>
      <c r="G10" s="9"/>
      <c r="H10" s="4"/>
      <c r="I10" s="1">
        <f>D10*M2</f>
        <v>2176</v>
      </c>
      <c r="J10" s="10">
        <f>I10*2.2</f>
        <v>4787.2000000000007</v>
      </c>
      <c r="K10" s="10">
        <f>I10*35.27</f>
        <v>76747.520000000004</v>
      </c>
      <c r="L10" s="1"/>
      <c r="M10" s="1"/>
    </row>
    <row r="11" spans="1:13">
      <c r="A11" s="46" t="s">
        <v>17</v>
      </c>
      <c r="B11" s="4">
        <v>500</v>
      </c>
      <c r="C11" s="2">
        <v>6</v>
      </c>
      <c r="D11" s="4">
        <v>0</v>
      </c>
      <c r="E11" s="4"/>
      <c r="F11" s="4">
        <v>0</v>
      </c>
      <c r="G11" s="9"/>
      <c r="H11" s="4"/>
      <c r="I11" s="1"/>
      <c r="J11" s="1"/>
      <c r="K11" s="1"/>
      <c r="L11" s="1"/>
      <c r="M11" s="1"/>
    </row>
    <row r="12" spans="1:13" ht="15.75" thickBot="1">
      <c r="A12" s="1"/>
      <c r="B12" s="1"/>
      <c r="C12" s="3">
        <v>7</v>
      </c>
      <c r="D12" s="4">
        <v>0</v>
      </c>
      <c r="E12" s="4"/>
      <c r="F12" s="4">
        <v>0</v>
      </c>
      <c r="G12" s="9"/>
      <c r="H12" s="4"/>
      <c r="I12" s="1"/>
      <c r="J12" s="1"/>
      <c r="K12" s="1"/>
      <c r="L12" s="1"/>
      <c r="M12" s="1"/>
    </row>
    <row r="13" spans="1:13">
      <c r="A13" s="1"/>
      <c r="B13" s="1"/>
      <c r="C13" s="45" t="s">
        <v>19</v>
      </c>
      <c r="D13" s="4">
        <f>F10</f>
        <v>29</v>
      </c>
      <c r="E13" s="4">
        <v>5</v>
      </c>
      <c r="F13" s="4">
        <f>D13-E13</f>
        <v>24</v>
      </c>
      <c r="G13" s="9"/>
      <c r="H13" s="4"/>
      <c r="I13" s="1">
        <f>D13*M2</f>
        <v>1856</v>
      </c>
      <c r="J13" s="10">
        <f>I13*2.2</f>
        <v>4083.2000000000003</v>
      </c>
      <c r="K13" s="10">
        <f>I13*35.27</f>
        <v>65461.120000000003</v>
      </c>
      <c r="L13" s="1"/>
      <c r="M13" s="1"/>
    </row>
    <row r="14" spans="1:13">
      <c r="A14" s="1"/>
      <c r="B14" s="1"/>
      <c r="C14" s="45" t="s">
        <v>20</v>
      </c>
      <c r="D14" s="4">
        <f>F13</f>
        <v>24</v>
      </c>
      <c r="E14" s="4">
        <v>5</v>
      </c>
      <c r="F14" s="4">
        <f>D14-E14</f>
        <v>19</v>
      </c>
      <c r="G14" s="9"/>
      <c r="H14" s="4"/>
      <c r="I14" s="1">
        <f>D14*M2</f>
        <v>1536</v>
      </c>
      <c r="J14" s="10">
        <f>I14*2.2</f>
        <v>3379.2000000000003</v>
      </c>
      <c r="K14" s="10">
        <f>I14*35.27</f>
        <v>54174.720000000001</v>
      </c>
      <c r="L14" s="1"/>
      <c r="M14" s="1"/>
    </row>
    <row r="15" spans="1:13">
      <c r="A15" s="1"/>
      <c r="B15" s="1"/>
      <c r="C15" s="45" t="s">
        <v>21</v>
      </c>
      <c r="D15" s="4">
        <f>F14</f>
        <v>19</v>
      </c>
      <c r="E15" s="4">
        <v>5</v>
      </c>
      <c r="F15" s="4">
        <f>D15-E15+G15</f>
        <v>124</v>
      </c>
      <c r="G15" s="9">
        <v>110</v>
      </c>
      <c r="H15" s="4"/>
      <c r="I15" s="1">
        <f>D15*M2</f>
        <v>1216</v>
      </c>
      <c r="J15" s="10">
        <f>I15*2.2</f>
        <v>2675.2000000000003</v>
      </c>
      <c r="K15" s="10">
        <f>I15*35.27</f>
        <v>42888.320000000007</v>
      </c>
      <c r="L15" s="1"/>
      <c r="M15" s="1"/>
    </row>
    <row r="16" spans="1:13">
      <c r="A16" s="1"/>
      <c r="B16" s="1"/>
      <c r="C16" s="45" t="s">
        <v>22</v>
      </c>
      <c r="D16" s="4">
        <f>F15</f>
        <v>124</v>
      </c>
      <c r="E16" s="4">
        <v>5</v>
      </c>
      <c r="F16" s="4">
        <f>D16-E16</f>
        <v>119</v>
      </c>
      <c r="G16" s="9"/>
      <c r="H16" s="4"/>
      <c r="I16" s="1">
        <f>D16*M2</f>
        <v>7936</v>
      </c>
      <c r="J16" s="10">
        <f>I16*2.2</f>
        <v>17459.2</v>
      </c>
      <c r="K16" s="10">
        <f>I16*35.27</f>
        <v>279902.72000000003</v>
      </c>
      <c r="L16" s="1"/>
      <c r="M16" s="1"/>
    </row>
    <row r="17" spans="1:13" ht="15.75" thickBot="1">
      <c r="A17" s="1"/>
      <c r="B17" s="1"/>
      <c r="C17" s="45" t="s">
        <v>23</v>
      </c>
      <c r="D17" s="47">
        <f>F16</f>
        <v>119</v>
      </c>
      <c r="E17" s="4">
        <v>5</v>
      </c>
      <c r="F17" s="4">
        <f>D17-E17</f>
        <v>114</v>
      </c>
      <c r="G17" s="9"/>
      <c r="H17" s="4"/>
      <c r="I17" s="1">
        <f>D17*M2</f>
        <v>7616</v>
      </c>
      <c r="J17" s="10">
        <f>I17*2.2</f>
        <v>16755.2</v>
      </c>
      <c r="K17" s="10">
        <f>I17*35.27</f>
        <v>268616.32000000001</v>
      </c>
      <c r="L17" s="1"/>
      <c r="M17" s="1"/>
    </row>
    <row r="18" spans="1:13">
      <c r="A18" s="1"/>
      <c r="B18" s="1"/>
      <c r="C18" s="2">
        <v>13</v>
      </c>
      <c r="D18" s="4">
        <v>0</v>
      </c>
      <c r="E18" s="4"/>
      <c r="F18" s="4">
        <v>0</v>
      </c>
      <c r="G18" s="9"/>
      <c r="H18" s="4"/>
      <c r="I18" s="1"/>
      <c r="J18" s="1"/>
      <c r="K18" s="1"/>
      <c r="L18" s="1"/>
      <c r="M18" s="1"/>
    </row>
    <row r="19" spans="1:13" ht="15.75" thickBot="1">
      <c r="A19" s="1"/>
      <c r="B19" s="1"/>
      <c r="C19" s="3">
        <v>14</v>
      </c>
      <c r="D19" s="4">
        <v>0</v>
      </c>
      <c r="E19" s="4"/>
      <c r="F19" s="4">
        <v>0</v>
      </c>
      <c r="G19" s="9"/>
      <c r="H19" s="4"/>
      <c r="I19" s="1"/>
      <c r="J19" s="1"/>
      <c r="K19" s="1"/>
      <c r="L19" s="1"/>
      <c r="M19" s="1"/>
    </row>
    <row r="20" spans="1:13">
      <c r="A20" s="1"/>
      <c r="B20" s="1"/>
      <c r="C20" s="45" t="s">
        <v>24</v>
      </c>
      <c r="D20" s="4">
        <f>F17</f>
        <v>114</v>
      </c>
      <c r="E20" s="7">
        <v>5</v>
      </c>
      <c r="F20" s="7">
        <f>D20-E20</f>
        <v>109</v>
      </c>
      <c r="G20" s="9"/>
      <c r="H20" s="4"/>
      <c r="I20" s="1">
        <f>D20*M2</f>
        <v>7296</v>
      </c>
      <c r="J20" s="10">
        <f>I20*2.2</f>
        <v>16051.2</v>
      </c>
      <c r="K20" s="10">
        <f>I20*35.27</f>
        <v>257329.92000000001</v>
      </c>
      <c r="L20" s="1"/>
      <c r="M20" s="1"/>
    </row>
    <row r="21" spans="1:13">
      <c r="A21" s="1"/>
      <c r="B21" s="1"/>
      <c r="C21" s="45" t="s">
        <v>25</v>
      </c>
      <c r="D21" s="7">
        <f>F20</f>
        <v>109</v>
      </c>
      <c r="E21" s="4">
        <v>5</v>
      </c>
      <c r="F21" s="7">
        <f>D21-E21</f>
        <v>104</v>
      </c>
      <c r="G21" s="9"/>
      <c r="H21" s="4"/>
      <c r="I21" s="1">
        <f>D21*M2</f>
        <v>6976</v>
      </c>
      <c r="J21" s="10">
        <f>I21*2.2</f>
        <v>15347.2</v>
      </c>
      <c r="K21" s="10">
        <f>I21*35.27</f>
        <v>246043.52000000002</v>
      </c>
      <c r="L21" s="1"/>
      <c r="M21" s="1"/>
    </row>
    <row r="22" spans="1:13">
      <c r="A22" s="1"/>
      <c r="B22" s="1"/>
      <c r="C22" s="45" t="s">
        <v>26</v>
      </c>
      <c r="D22" s="7">
        <f>F21</f>
        <v>104</v>
      </c>
      <c r="E22" s="4">
        <v>5</v>
      </c>
      <c r="F22" s="7">
        <f>D22-E22</f>
        <v>99</v>
      </c>
      <c r="G22" s="9"/>
      <c r="H22" s="4"/>
      <c r="I22" s="1">
        <f>D22*M2</f>
        <v>6656</v>
      </c>
      <c r="J22" s="10">
        <f>I22*2.2</f>
        <v>14643.2</v>
      </c>
      <c r="K22" s="10">
        <f>I22*35.27</f>
        <v>234757.12000000002</v>
      </c>
      <c r="L22" s="1"/>
      <c r="M22" s="1"/>
    </row>
    <row r="23" spans="1:13">
      <c r="A23" s="1"/>
      <c r="B23" s="1"/>
      <c r="C23" s="45" t="s">
        <v>27</v>
      </c>
      <c r="D23" s="12">
        <f>F22</f>
        <v>99</v>
      </c>
      <c r="E23" s="4">
        <v>5</v>
      </c>
      <c r="F23" s="7">
        <f>D23-E23</f>
        <v>94</v>
      </c>
      <c r="G23" s="9"/>
      <c r="H23" s="4"/>
      <c r="I23" s="1">
        <f>D23*M2</f>
        <v>6336</v>
      </c>
      <c r="J23" s="10">
        <f>I23*2.2</f>
        <v>13939.2</v>
      </c>
      <c r="K23" s="10">
        <f>I23*35.27</f>
        <v>223470.72000000003</v>
      </c>
      <c r="L23" s="1"/>
      <c r="M23" s="1"/>
    </row>
    <row r="24" spans="1:13" ht="15.75" thickBot="1">
      <c r="A24" s="1"/>
      <c r="B24" s="1"/>
      <c r="C24" s="45" t="s">
        <v>28</v>
      </c>
      <c r="D24" s="7">
        <f>F23</f>
        <v>94</v>
      </c>
      <c r="E24" s="4">
        <v>5</v>
      </c>
      <c r="F24" s="7">
        <f>D24-E24</f>
        <v>89</v>
      </c>
      <c r="G24" s="9"/>
      <c r="H24" s="4"/>
      <c r="I24" s="1">
        <f>D24*M2</f>
        <v>6016</v>
      </c>
      <c r="J24" s="10">
        <f>I24*2.2</f>
        <v>13235.2</v>
      </c>
      <c r="K24" s="10">
        <f>I24*35.27</f>
        <v>212184.32000000001</v>
      </c>
      <c r="L24" s="1"/>
      <c r="M24" s="1"/>
    </row>
    <row r="25" spans="1:13">
      <c r="A25" s="1"/>
      <c r="B25" s="1"/>
      <c r="C25" s="2">
        <v>20</v>
      </c>
      <c r="D25" s="7"/>
      <c r="E25" s="4"/>
      <c r="F25" s="7"/>
      <c r="G25" s="9"/>
      <c r="H25" s="4"/>
      <c r="I25" s="1"/>
      <c r="J25" s="1"/>
      <c r="K25" s="1"/>
      <c r="L25" s="1"/>
      <c r="M25" s="1"/>
    </row>
    <row r="26" spans="1:13" ht="15.75" thickBot="1">
      <c r="A26" s="1"/>
      <c r="B26" s="1"/>
      <c r="C26" s="3">
        <v>21</v>
      </c>
      <c r="D26" s="7"/>
      <c r="E26" s="4"/>
      <c r="F26" s="7"/>
      <c r="G26" s="9"/>
      <c r="H26" s="4"/>
      <c r="I26" s="1"/>
      <c r="J26" s="1"/>
      <c r="K26" s="1"/>
      <c r="L26" s="1"/>
      <c r="M26" s="1"/>
    </row>
    <row r="27" spans="1:13">
      <c r="A27" s="1"/>
      <c r="B27" s="1"/>
      <c r="C27" s="45" t="s">
        <v>29</v>
      </c>
      <c r="D27" s="7">
        <f>F24</f>
        <v>89</v>
      </c>
      <c r="E27" s="7">
        <v>5</v>
      </c>
      <c r="F27" s="7">
        <f>D27-E27</f>
        <v>84</v>
      </c>
      <c r="G27" s="9"/>
      <c r="H27" s="4"/>
      <c r="I27" s="1">
        <f>D27*M2</f>
        <v>5696</v>
      </c>
      <c r="J27" s="10">
        <f>I27*2.2</f>
        <v>12531.2</v>
      </c>
      <c r="K27" s="10">
        <f>I27*35.27</f>
        <v>200897.92000000001</v>
      </c>
      <c r="L27" s="1"/>
      <c r="M27" s="1"/>
    </row>
    <row r="28" spans="1:13">
      <c r="A28" s="1"/>
      <c r="B28" s="1"/>
      <c r="C28" s="45" t="s">
        <v>30</v>
      </c>
      <c r="D28" s="7">
        <f>F27</f>
        <v>84</v>
      </c>
      <c r="E28" s="7">
        <v>5</v>
      </c>
      <c r="F28" s="7">
        <f>D28-E28</f>
        <v>79</v>
      </c>
      <c r="G28" s="9"/>
      <c r="H28" s="4"/>
      <c r="I28" s="1">
        <f>D28*M2</f>
        <v>5376</v>
      </c>
      <c r="J28" s="10">
        <f>I28*2.2</f>
        <v>11827.2</v>
      </c>
      <c r="K28" s="10">
        <f>I28*35.27</f>
        <v>189611.52000000002</v>
      </c>
      <c r="L28" s="1"/>
      <c r="M28" s="1"/>
    </row>
    <row r="29" spans="1:13">
      <c r="A29" s="1"/>
      <c r="B29" s="1"/>
      <c r="C29" s="45" t="s">
        <v>31</v>
      </c>
      <c r="D29" s="7">
        <f>F28</f>
        <v>79</v>
      </c>
      <c r="E29" s="7">
        <v>5</v>
      </c>
      <c r="F29" s="7">
        <f>D29-E29</f>
        <v>74</v>
      </c>
      <c r="G29" s="9"/>
      <c r="H29" s="4"/>
      <c r="I29" s="1">
        <f>D29*M2</f>
        <v>5056</v>
      </c>
      <c r="J29" s="10">
        <f>I29*2.2</f>
        <v>11123.2</v>
      </c>
      <c r="K29" s="10">
        <f>I29*35.27</f>
        <v>178325.12000000002</v>
      </c>
      <c r="L29" s="1"/>
      <c r="M29" s="1"/>
    </row>
    <row r="30" spans="1:13">
      <c r="A30" s="1"/>
      <c r="B30" s="1"/>
      <c r="C30" s="45" t="s">
        <v>32</v>
      </c>
      <c r="D30" s="7">
        <f>F29</f>
        <v>74</v>
      </c>
      <c r="E30" s="7">
        <v>5</v>
      </c>
      <c r="F30" s="7">
        <f>D30-E30</f>
        <v>69</v>
      </c>
      <c r="G30" s="9"/>
      <c r="H30" s="4"/>
      <c r="I30" s="1">
        <f>D30*M2</f>
        <v>4736</v>
      </c>
      <c r="J30" s="10">
        <f>I30*2.2</f>
        <v>10419.200000000001</v>
      </c>
      <c r="K30" s="10">
        <f>I30*35.27</f>
        <v>167038.72</v>
      </c>
      <c r="L30" s="1"/>
      <c r="M30" s="1"/>
    </row>
    <row r="31" spans="1:13">
      <c r="A31" s="1"/>
      <c r="B31" s="1"/>
      <c r="C31" s="45" t="s">
        <v>33</v>
      </c>
      <c r="D31" s="7">
        <f>F30</f>
        <v>69</v>
      </c>
      <c r="E31" s="7">
        <v>5</v>
      </c>
      <c r="F31" s="7">
        <f>D31-E31</f>
        <v>64</v>
      </c>
      <c r="G31" s="9"/>
      <c r="H31" s="4"/>
      <c r="I31" s="1">
        <f>D31*M2</f>
        <v>4416</v>
      </c>
      <c r="J31" s="10">
        <f>I31*2.2</f>
        <v>9715.2000000000007</v>
      </c>
      <c r="K31" s="10">
        <f>I31*35.27</f>
        <v>155752.32000000001</v>
      </c>
      <c r="L31" s="1"/>
      <c r="M31" s="1"/>
    </row>
    <row r="32" spans="1:13">
      <c r="A32" s="1"/>
      <c r="B32" s="1"/>
      <c r="C32" s="5">
        <v>27</v>
      </c>
      <c r="D32" s="4"/>
      <c r="E32" s="4"/>
      <c r="F32" s="4"/>
      <c r="G32" s="13"/>
      <c r="H32" s="4"/>
      <c r="I32" s="1"/>
      <c r="J32" s="1"/>
      <c r="K32" s="1"/>
      <c r="L32" s="1"/>
      <c r="M32" s="1"/>
    </row>
    <row r="33" spans="1:13">
      <c r="A33" s="1"/>
      <c r="B33" s="1"/>
      <c r="C33" s="5">
        <v>28</v>
      </c>
      <c r="D33" s="4"/>
      <c r="E33" s="4"/>
      <c r="F33" s="4"/>
      <c r="G33" s="13"/>
      <c r="H33" s="4"/>
      <c r="I33" s="1"/>
      <c r="J33" s="1"/>
      <c r="K33" s="1"/>
      <c r="L33" s="1"/>
      <c r="M33" s="1"/>
    </row>
    <row r="34" spans="1:13">
      <c r="A34" s="1"/>
      <c r="B34" s="1"/>
      <c r="C34" s="45" t="s">
        <v>34</v>
      </c>
      <c r="D34" s="7">
        <f>F31</f>
        <v>64</v>
      </c>
      <c r="E34" s="7">
        <v>5</v>
      </c>
      <c r="F34" s="7">
        <f>D34-E34</f>
        <v>59</v>
      </c>
      <c r="G34" s="13"/>
      <c r="H34" s="4"/>
      <c r="I34" s="1">
        <f>D34*M2</f>
        <v>4096</v>
      </c>
      <c r="J34" s="10">
        <f>I34*2.2</f>
        <v>9011.2000000000007</v>
      </c>
      <c r="K34" s="10">
        <f>I34*35.27</f>
        <v>144465.92000000001</v>
      </c>
      <c r="L34" s="1"/>
      <c r="M34" s="1"/>
    </row>
    <row r="35" spans="1:13">
      <c r="A35" s="1"/>
      <c r="B35" s="1"/>
      <c r="C35" s="45" t="s">
        <v>35</v>
      </c>
      <c r="D35" s="7">
        <f>F34</f>
        <v>59</v>
      </c>
      <c r="E35" s="7">
        <v>5</v>
      </c>
      <c r="F35" s="7">
        <f>D35-E35</f>
        <v>54</v>
      </c>
      <c r="G35" s="4">
        <v>0</v>
      </c>
      <c r="H35" s="4"/>
      <c r="I35" s="1">
        <f>D35*M2</f>
        <v>3776</v>
      </c>
      <c r="J35" s="10">
        <f>I35*2.2</f>
        <v>8307.2000000000007</v>
      </c>
      <c r="K35" s="10">
        <f>I35*35.27</f>
        <v>133179.52000000002</v>
      </c>
      <c r="L35" s="1"/>
      <c r="M35" s="1"/>
    </row>
    <row r="36" spans="1:13" ht="15.75" thickBot="1">
      <c r="A36" s="1"/>
      <c r="B36" s="1"/>
      <c r="C36" s="1"/>
      <c r="D36" s="4"/>
      <c r="E36" s="4"/>
      <c r="F36" s="4"/>
      <c r="G36" s="4"/>
      <c r="H36" s="4"/>
      <c r="I36" s="1"/>
      <c r="J36" s="1"/>
      <c r="K36" s="1"/>
      <c r="L36" s="1"/>
      <c r="M36" s="1"/>
    </row>
    <row r="37" spans="1:13" ht="15.75" thickBot="1">
      <c r="A37" s="1"/>
      <c r="B37" s="1"/>
      <c r="C37" s="48" t="s">
        <v>36</v>
      </c>
      <c r="D37" s="6">
        <v>54</v>
      </c>
      <c r="E37" s="8"/>
      <c r="F37" s="8">
        <v>0</v>
      </c>
      <c r="G37" s="6">
        <v>0</v>
      </c>
      <c r="H37" s="4"/>
      <c r="I37" s="1">
        <f>I6+I7+I8+I9+I10+I13+I14+I15+I16+I17+I20+I22+I21+I23+I24+I27+I28+I29+I30+I31+I34+I35</f>
        <v>100672</v>
      </c>
      <c r="J37" s="10">
        <f>J6+J7+J8+J9+J10+J13+J14+J15+J16+J17+J20+J21+J22+J23+J24+J27+J28+J29+J30+J31+J34+J35</f>
        <v>221478.40000000008</v>
      </c>
      <c r="K37" s="10">
        <f>K6+K7+K8+K9+K10+K13+K14+K15+K16+K17+K20+K21+K22+K23+K24+K28+K27+K29+K30+K31+K34+K35</f>
        <v>3550701.44</v>
      </c>
      <c r="L37" s="1"/>
      <c r="M37" s="1"/>
    </row>
    <row r="38" spans="1:13" ht="15.75" thickBot="1">
      <c r="A38" s="1"/>
      <c r="B38" s="1"/>
      <c r="C38" s="1"/>
      <c r="D38" s="34" t="s">
        <v>1</v>
      </c>
      <c r="E38" s="34" t="s">
        <v>2</v>
      </c>
      <c r="F38" s="34" t="s">
        <v>3</v>
      </c>
      <c r="G38" s="34" t="s">
        <v>4</v>
      </c>
      <c r="H38" s="4"/>
      <c r="I38" s="34" t="s">
        <v>41</v>
      </c>
      <c r="J38" s="34" t="s">
        <v>41</v>
      </c>
      <c r="K38" s="34" t="s">
        <v>41</v>
      </c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1">
    <mergeCell ref="C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LINEAL</vt:lpstr>
      <vt:lpstr>PRONOSTICO DE INVENTARIOS</vt:lpstr>
      <vt:lpstr>Hoja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SALA-12</dc:creator>
  <cp:lastModifiedBy>titan</cp:lastModifiedBy>
  <dcterms:created xsi:type="dcterms:W3CDTF">2011-04-27T16:43:17Z</dcterms:created>
  <dcterms:modified xsi:type="dcterms:W3CDTF">2011-04-28T18:06:50Z</dcterms:modified>
</cp:coreProperties>
</file>